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showInkAnnotation="0" autoCompressPictures="0"/>
  <bookViews>
    <workbookView xWindow="1400" yWindow="0" windowWidth="22980" windowHeight="15340" tabRatio="500"/>
  </bookViews>
  <sheets>
    <sheet name="Principes tantième" sheetId="2" r:id="rId1"/>
  </sheets>
  <calcPr calcId="140001" iterateDelta="1E-4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27" i="2" l="1"/>
  <c r="M27" i="2"/>
  <c r="N27" i="2"/>
  <c r="K27" i="2"/>
  <c r="L25" i="2"/>
  <c r="M25" i="2"/>
  <c r="N25" i="2"/>
  <c r="K25" i="2"/>
  <c r="L17" i="2"/>
  <c r="M17" i="2"/>
  <c r="N17" i="2"/>
  <c r="K17" i="2"/>
  <c r="L6" i="2"/>
  <c r="M6" i="2"/>
  <c r="N6" i="2"/>
  <c r="L7" i="2"/>
  <c r="M7" i="2"/>
  <c r="N7" i="2"/>
  <c r="L8" i="2"/>
  <c r="M8" i="2"/>
  <c r="N8" i="2"/>
  <c r="L9" i="2"/>
  <c r="M9" i="2"/>
  <c r="N9" i="2"/>
  <c r="L10" i="2"/>
  <c r="M10" i="2"/>
  <c r="N10" i="2"/>
  <c r="L11" i="2"/>
  <c r="M11" i="2"/>
  <c r="N11" i="2"/>
  <c r="L12" i="2"/>
  <c r="M12" i="2"/>
  <c r="N12" i="2"/>
  <c r="L13" i="2"/>
  <c r="M13" i="2"/>
  <c r="N13" i="2"/>
  <c r="L14" i="2"/>
  <c r="M14" i="2"/>
  <c r="N14" i="2"/>
  <c r="L15" i="2"/>
  <c r="M15" i="2"/>
  <c r="N15" i="2"/>
  <c r="L16" i="2"/>
  <c r="M16" i="2"/>
  <c r="N16" i="2"/>
  <c r="L19" i="2"/>
  <c r="M19" i="2"/>
  <c r="N19" i="2"/>
  <c r="L20" i="2"/>
  <c r="M20" i="2"/>
  <c r="N20" i="2"/>
  <c r="L21" i="2"/>
  <c r="M21" i="2"/>
  <c r="N21" i="2"/>
  <c r="L22" i="2"/>
  <c r="M22" i="2"/>
  <c r="N22" i="2"/>
  <c r="L23" i="2"/>
  <c r="M23" i="2"/>
  <c r="N23" i="2"/>
  <c r="L24" i="2"/>
  <c r="M24" i="2"/>
  <c r="N24" i="2"/>
  <c r="K6" i="2"/>
  <c r="K7" i="2"/>
  <c r="K8" i="2"/>
  <c r="K9" i="2"/>
  <c r="K10" i="2"/>
  <c r="K11" i="2"/>
  <c r="K12" i="2"/>
  <c r="K13" i="2"/>
  <c r="K14" i="2"/>
  <c r="K15" i="2"/>
  <c r="K16" i="2"/>
  <c r="K19" i="2"/>
  <c r="K20" i="2"/>
  <c r="K21" i="2"/>
  <c r="K22" i="2"/>
  <c r="K23" i="2"/>
  <c r="K24" i="2"/>
  <c r="N5" i="2"/>
  <c r="M5" i="2"/>
  <c r="L5" i="2"/>
  <c r="K5" i="2"/>
  <c r="I6" i="2"/>
  <c r="I7" i="2"/>
  <c r="I8" i="2"/>
  <c r="I9" i="2"/>
  <c r="I10" i="2"/>
  <c r="I11" i="2"/>
  <c r="I12" i="2"/>
  <c r="I13" i="2"/>
  <c r="I14" i="2"/>
  <c r="I15" i="2"/>
  <c r="I16" i="2"/>
  <c r="I19" i="2"/>
  <c r="I20" i="2"/>
  <c r="I21" i="2"/>
  <c r="I22" i="2"/>
  <c r="I23" i="2"/>
  <c r="I24" i="2"/>
  <c r="I27" i="2"/>
  <c r="I5" i="2"/>
  <c r="H7" i="2"/>
  <c r="H8" i="2"/>
  <c r="H9" i="2"/>
  <c r="H10" i="2"/>
  <c r="H11" i="2"/>
  <c r="H12" i="2"/>
  <c r="H13" i="2"/>
  <c r="H14" i="2"/>
  <c r="H15" i="2"/>
  <c r="H16" i="2"/>
  <c r="H19" i="2"/>
  <c r="H20" i="2"/>
  <c r="H21" i="2"/>
  <c r="H22" i="2"/>
  <c r="H23" i="2"/>
  <c r="H24" i="2"/>
  <c r="H27" i="2"/>
  <c r="H5" i="2"/>
  <c r="H6" i="2"/>
  <c r="G6" i="2"/>
  <c r="G7" i="2"/>
  <c r="G8" i="2"/>
  <c r="G9" i="2"/>
  <c r="G10" i="2"/>
  <c r="G11" i="2"/>
  <c r="G12" i="2"/>
  <c r="G13" i="2"/>
  <c r="G14" i="2"/>
  <c r="G15" i="2"/>
  <c r="G16" i="2"/>
  <c r="G17" i="2"/>
  <c r="G19" i="2"/>
  <c r="G20" i="2"/>
  <c r="G21" i="2"/>
  <c r="G22" i="2"/>
  <c r="G23" i="2"/>
  <c r="G24" i="2"/>
  <c r="G25" i="2"/>
  <c r="G27" i="2"/>
  <c r="G5" i="2"/>
  <c r="D27" i="2"/>
  <c r="D25" i="2"/>
  <c r="F24" i="2"/>
  <c r="E24" i="2"/>
  <c r="F23" i="2"/>
  <c r="E23" i="2"/>
  <c r="F22" i="2"/>
  <c r="E22" i="2"/>
  <c r="F21" i="2"/>
  <c r="E21" i="2"/>
  <c r="F20" i="2"/>
  <c r="E20" i="2"/>
  <c r="F19" i="2"/>
  <c r="F25" i="2"/>
  <c r="E19" i="2"/>
  <c r="E25" i="2"/>
  <c r="F17" i="2"/>
  <c r="F27" i="2"/>
  <c r="D17" i="2"/>
  <c r="F16" i="2"/>
  <c r="E16" i="2"/>
  <c r="F15" i="2"/>
  <c r="E15" i="2"/>
  <c r="F14" i="2"/>
  <c r="E14" i="2"/>
  <c r="F13" i="2"/>
  <c r="E13" i="2"/>
  <c r="F12" i="2"/>
  <c r="E12" i="2"/>
  <c r="F11" i="2"/>
  <c r="E11" i="2"/>
  <c r="F10" i="2"/>
  <c r="E10" i="2"/>
  <c r="F9" i="2"/>
  <c r="E9" i="2"/>
  <c r="F8" i="2"/>
  <c r="E8" i="2"/>
  <c r="F7" i="2"/>
  <c r="E7" i="2"/>
  <c r="F6" i="2"/>
  <c r="E6" i="2"/>
  <c r="E17" i="2"/>
  <c r="E27" i="2"/>
  <c r="E28" i="2"/>
</calcChain>
</file>

<file path=xl/sharedStrings.xml><?xml version="1.0" encoding="utf-8"?>
<sst xmlns="http://schemas.openxmlformats.org/spreadsheetml/2006/main" count="37" uniqueCount="32">
  <si>
    <t>Lot</t>
  </si>
  <si>
    <t>FOYER</t>
  </si>
  <si>
    <t>SURFACE HABITABLE</t>
  </si>
  <si>
    <t>Locauxs Communs</t>
  </si>
  <si>
    <t>Locaux Mutualisés</t>
  </si>
  <si>
    <t>B. LABBE</t>
  </si>
  <si>
    <t>A. ANCELLIN</t>
  </si>
  <si>
    <t>C. BARBEY</t>
  </si>
  <si>
    <t>P. CAZIN</t>
  </si>
  <si>
    <t>E. et J. LE MASSON</t>
  </si>
  <si>
    <t>libre</t>
  </si>
  <si>
    <t>A.S. CHEVALIER</t>
  </si>
  <si>
    <t>S. VAN BEERS</t>
  </si>
  <si>
    <t>H. ROUSSEL</t>
  </si>
  <si>
    <t>C. MONTAGNE</t>
  </si>
  <si>
    <t>TOTAL PSLA</t>
  </si>
  <si>
    <t>valeur au m² TTC TVA 5,5%</t>
  </si>
  <si>
    <t>B. LEROY</t>
  </si>
  <si>
    <t>M-C. DANJOU QUINCHEZ</t>
  </si>
  <si>
    <t>J. GERNEZ</t>
  </si>
  <si>
    <t>C. JEANNEAU</t>
  </si>
  <si>
    <t>C. &amp; J-R.PITROU</t>
  </si>
  <si>
    <t>TOTAL ACCESSION</t>
  </si>
  <si>
    <t>valeur au m² TTC TVA 20%</t>
  </si>
  <si>
    <t>GLOBAL</t>
  </si>
  <si>
    <t>calcul selon formule EHPC</t>
  </si>
  <si>
    <t>Communs ensemble</t>
  </si>
  <si>
    <t>Tantièmes  Std</t>
  </si>
  <si>
    <t>Tantièmes EHPC ?</t>
  </si>
  <si>
    <t>A valider / Notaire</t>
  </si>
  <si>
    <t>millièmes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</si>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</sst>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0.000"/>
    <numFmt numFmtId="165" formatCode="0.0"/>
  </numFmts>
  <fonts count="16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12"/>
      <color rgb="FF0000FF"/>
      <name val="Calibri"/>
      <family val="2"/>
      <scheme val="minor"/>
    </font>
    <font>
      <b/>
      <sz val="12"/>
      <color rgb="FF0000FF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2"/>
      <color rgb="FF0000FF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BE4D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8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44" fontId="3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0" fillId="0" borderId="3" xfId="0" applyBorder="1"/>
    <xf numFmtId="2" fontId="8" fillId="0" borderId="3" xfId="0" applyNumberFormat="1" applyFont="1" applyFill="1" applyBorder="1" applyAlignment="1" applyProtection="1">
      <alignment horizontal="center" vertical="center"/>
      <protection locked="0"/>
    </xf>
    <xf numFmtId="0" fontId="0" fillId="6" borderId="3" xfId="0" applyFill="1" applyBorder="1" applyAlignment="1">
      <alignment horizontal="center"/>
    </xf>
    <xf numFmtId="2" fontId="0" fillId="7" borderId="3" xfId="0" applyNumberFormat="1" applyFill="1" applyBorder="1" applyAlignment="1">
      <alignment horizontal="center"/>
    </xf>
    <xf numFmtId="2" fontId="0" fillId="5" borderId="3" xfId="0" applyNumberFormat="1" applyFill="1" applyBorder="1" applyAlignment="1">
      <alignment horizontal="center"/>
    </xf>
    <xf numFmtId="164" fontId="0" fillId="6" borderId="3" xfId="0" applyNumberFormat="1" applyFill="1" applyBorder="1" applyAlignment="1">
      <alignment horizontal="center"/>
    </xf>
    <xf numFmtId="2" fontId="0" fillId="4" borderId="3" xfId="0" applyNumberFormat="1" applyFill="1" applyBorder="1" applyAlignment="1">
      <alignment horizontal="center"/>
    </xf>
    <xf numFmtId="0" fontId="0" fillId="6" borderId="3" xfId="0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0" fillId="3" borderId="3" xfId="0" applyFill="1" applyBorder="1" applyAlignment="1">
      <alignment horizontal="center"/>
    </xf>
    <xf numFmtId="2" fontId="4" fillId="4" borderId="3" xfId="0" applyNumberFormat="1" applyFont="1" applyFill="1" applyBorder="1" applyAlignment="1">
      <alignment horizontal="center" vertical="center"/>
    </xf>
    <xf numFmtId="2" fontId="4" fillId="5" borderId="3" xfId="0" applyNumberFormat="1" applyFont="1" applyFill="1" applyBorder="1" applyAlignment="1">
      <alignment horizontal="center" vertical="center"/>
    </xf>
    <xf numFmtId="164" fontId="4" fillId="6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vertical="center"/>
    </xf>
    <xf numFmtId="44" fontId="6" fillId="2" borderId="3" xfId="5" applyNumberFormat="1" applyFont="1" applyFill="1" applyBorder="1" applyAlignment="1">
      <alignment horizontal="center"/>
    </xf>
    <xf numFmtId="44" fontId="5" fillId="0" borderId="3" xfId="5" applyFont="1" applyFill="1" applyBorder="1"/>
    <xf numFmtId="0" fontId="0" fillId="5" borderId="3" xfId="0" applyFill="1" applyBorder="1" applyAlignment="1">
      <alignment horizontal="center"/>
    </xf>
    <xf numFmtId="0" fontId="0" fillId="5" borderId="3" xfId="0" applyFill="1" applyBorder="1" applyAlignment="1">
      <alignment horizontal="left" vertical="center"/>
    </xf>
    <xf numFmtId="0" fontId="4" fillId="3" borderId="3" xfId="0" applyFont="1" applyFill="1" applyBorder="1" applyAlignment="1">
      <alignment vertical="center"/>
    </xf>
    <xf numFmtId="2" fontId="5" fillId="2" borderId="3" xfId="0" applyNumberFormat="1" applyFont="1" applyFill="1" applyBorder="1" applyAlignment="1">
      <alignment vertical="center"/>
    </xf>
    <xf numFmtId="44" fontId="5" fillId="0" borderId="3" xfId="5" applyFont="1" applyFill="1" applyBorder="1" applyAlignment="1">
      <alignment horizontal="center"/>
    </xf>
    <xf numFmtId="0" fontId="4" fillId="0" borderId="3" xfId="0" applyFont="1" applyBorder="1"/>
    <xf numFmtId="2" fontId="4" fillId="4" borderId="3" xfId="0" applyNumberFormat="1" applyFont="1" applyFill="1" applyBorder="1" applyAlignment="1">
      <alignment horizontal="center"/>
    </xf>
    <xf numFmtId="2" fontId="4" fillId="5" borderId="3" xfId="0" applyNumberFormat="1" applyFont="1" applyFill="1" applyBorder="1" applyAlignment="1">
      <alignment horizontal="center"/>
    </xf>
    <xf numFmtId="2" fontId="4" fillId="6" borderId="3" xfId="0" applyNumberFormat="1" applyFont="1" applyFill="1" applyBorder="1" applyAlignment="1">
      <alignment horizontal="center"/>
    </xf>
    <xf numFmtId="0" fontId="0" fillId="0" borderId="0" xfId="0" applyBorder="1"/>
    <xf numFmtId="0" fontId="10" fillId="0" borderId="3" xfId="0" applyFont="1" applyBorder="1" applyAlignment="1">
      <alignment horizontal="left"/>
    </xf>
    <xf numFmtId="2" fontId="0" fillId="0" borderId="0" xfId="0" applyNumberFormat="1"/>
    <xf numFmtId="165" fontId="0" fillId="0" borderId="0" xfId="0" applyNumberFormat="1"/>
    <xf numFmtId="0" fontId="5" fillId="0" borderId="0" xfId="0" applyFont="1" applyAlignment="1">
      <alignment horizontal="right" wrapText="1"/>
    </xf>
    <xf numFmtId="0" fontId="12" fillId="0" borderId="0" xfId="0" applyFont="1"/>
    <xf numFmtId="0" fontId="13" fillId="0" borderId="0" xfId="0" applyFont="1" applyAlignment="1">
      <alignment horizontal="right" wrapText="1"/>
    </xf>
    <xf numFmtId="165" fontId="12" fillId="0" borderId="0" xfId="0" applyNumberFormat="1" applyFont="1"/>
    <xf numFmtId="0" fontId="14" fillId="0" borderId="0" xfId="0" applyFont="1" applyAlignment="1">
      <alignment horizontal="right" indent="1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2" fontId="11" fillId="0" borderId="3" xfId="0" applyNumberFormat="1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7" fillId="4" borderId="3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/>
    </xf>
    <xf numFmtId="2" fontId="15" fillId="0" borderId="3" xfId="0" applyNumberFormat="1" applyFont="1" applyBorder="1" applyAlignment="1">
      <alignment horizontal="center" vertical="center"/>
    </xf>
    <xf numFmtId="2" fontId="0" fillId="2" borderId="3" xfId="0" applyNumberFormat="1" applyFill="1" applyBorder="1" applyAlignment="1">
      <alignment horizontal="center" vertical="center"/>
    </xf>
  </cellXfs>
  <cellStyles count="8">
    <cellStyle name="Lien hypertexte" xfId="1" builtinId="8" hidden="1"/>
    <cellStyle name="Lien hypertexte" xfId="3" builtinId="8" hidden="1"/>
    <cellStyle name="Lien hypertexte" xfId="6" builtinId="8" hidden="1"/>
    <cellStyle name="Lien hypertexte visité" xfId="2" builtinId="9" hidden="1"/>
    <cellStyle name="Lien hypertexte visité" xfId="4" builtinId="9" hidden="1"/>
    <cellStyle name="Lien hypertexte visité" xfId="7" builtinId="9" hidden="1"/>
    <cellStyle name="Monétaire" xfId="5" builtinId="4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8"/>
  <sheetViews>
    <sheetView showGridLines="0" tabSelected="1" zoomScale="150" zoomScaleNormal="150" zoomScalePageLayoutView="150" workbookViewId="0">
      <selection activeCell="E6" sqref="E6"/>
    </sheetView>
  </sheetViews>
  <sheetFormatPr baseColWidth="10" defaultRowHeight="15" x14ac:dyDescent="0"/>
  <cols>
    <col min="1" max="1" width="4.1640625" customWidth="1"/>
    <col min="2" max="2" width="4.6640625" customWidth="1"/>
    <col min="3" max="3" width="18.1640625" customWidth="1"/>
    <col min="5" max="5" width="12.6640625" customWidth="1"/>
    <col min="9" max="9" width="10.83203125" style="36"/>
    <col min="11" max="12" width="18.5" customWidth="1"/>
    <col min="13" max="13" width="16" customWidth="1"/>
    <col min="14" max="14" width="16.33203125" customWidth="1"/>
  </cols>
  <sheetData>
    <row r="2" spans="2:14" ht="16" thickBot="1"/>
    <row r="3" spans="2:14" ht="16" thickBot="1">
      <c r="B3" s="31"/>
      <c r="C3" s="31"/>
      <c r="D3" s="31"/>
      <c r="E3" s="40" t="s">
        <v>25</v>
      </c>
      <c r="F3" s="41"/>
      <c r="I3" s="39" t="s">
        <v>29</v>
      </c>
      <c r="K3" s="44" t="s">
        <v>30</v>
      </c>
      <c r="L3" s="44"/>
      <c r="M3" s="44"/>
      <c r="N3" s="44"/>
    </row>
    <row r="4" spans="2:14" ht="30">
      <c r="B4" s="2" t="s">
        <v>0</v>
      </c>
      <c r="C4" s="2" t="s">
        <v>1</v>
      </c>
      <c r="D4" s="3" t="s">
        <v>2</v>
      </c>
      <c r="E4" s="4" t="s">
        <v>3</v>
      </c>
      <c r="F4" s="5" t="s">
        <v>4</v>
      </c>
      <c r="G4" s="1" t="s">
        <v>26</v>
      </c>
      <c r="H4" s="35" t="s">
        <v>27</v>
      </c>
      <c r="I4" s="37" t="s">
        <v>28</v>
      </c>
      <c r="K4" s="45" t="s">
        <v>2</v>
      </c>
      <c r="L4" s="46" t="s">
        <v>3</v>
      </c>
      <c r="M4" s="47" t="s">
        <v>4</v>
      </c>
      <c r="N4" s="47" t="s">
        <v>31</v>
      </c>
    </row>
    <row r="5" spans="2:14">
      <c r="B5" s="6"/>
      <c r="C5" s="6"/>
      <c r="D5" s="7">
        <v>1067.25</v>
      </c>
      <c r="E5" s="7">
        <v>60.82</v>
      </c>
      <c r="F5" s="7">
        <v>185.05</v>
      </c>
      <c r="G5" s="33">
        <f>F5+E5</f>
        <v>245.87</v>
      </c>
      <c r="H5" s="34">
        <f t="shared" ref="H5:H16" si="0">+D5/$D$5*1000</f>
        <v>1000</v>
      </c>
      <c r="I5" s="38">
        <f t="shared" ref="I5:I16" si="1">+SUM(D5:F5)/SUM($D$5:$F$5)*1000</f>
        <v>1000</v>
      </c>
      <c r="K5" s="49">
        <f>D5/$D$5*1000</f>
        <v>1000</v>
      </c>
      <c r="L5" s="49">
        <f>E5/$E$5*1000</f>
        <v>1000</v>
      </c>
      <c r="M5" s="49">
        <f>F5/$F$5*1000</f>
        <v>1000</v>
      </c>
      <c r="N5" s="49">
        <f>SUM(D5:F5)/SUM($D$5:$F$5)*1000</f>
        <v>1000</v>
      </c>
    </row>
    <row r="6" spans="2:14">
      <c r="B6" s="8">
        <v>1</v>
      </c>
      <c r="C6" s="13" t="s">
        <v>5</v>
      </c>
      <c r="D6" s="9">
        <v>59.78</v>
      </c>
      <c r="E6" s="10">
        <f>($E$5/17+$E$5/$D$5*D6)/2</f>
        <v>3.4921824425061665</v>
      </c>
      <c r="F6" s="11">
        <f>($F$5/17+$F$5/$D$5*D6)/2</f>
        <v>10.625260785691649</v>
      </c>
      <c r="G6" s="33">
        <f t="shared" ref="G6:G27" si="2">F6+E6</f>
        <v>14.117443228197816</v>
      </c>
      <c r="H6" s="34">
        <f t="shared" si="0"/>
        <v>56.013117826188804</v>
      </c>
      <c r="I6" s="38">
        <f t="shared" si="1"/>
        <v>56.276230068994323</v>
      </c>
      <c r="K6" s="48">
        <f t="shared" ref="K6:K27" si="3">D6/$D$5*1000</f>
        <v>56.013117826188804</v>
      </c>
      <c r="L6" s="48">
        <f t="shared" ref="L6:L27" si="4">E6/$E$5*1000</f>
        <v>57.418323618976757</v>
      </c>
      <c r="M6" s="48">
        <f t="shared" ref="M6:M27" si="5">F6/$F$5*1000</f>
        <v>57.418323618976757</v>
      </c>
      <c r="N6" s="48">
        <f t="shared" ref="N6:N27" si="6">SUM(D6:F6)/SUM($D$5:$F$5)*1000</f>
        <v>56.276230068994323</v>
      </c>
    </row>
    <row r="7" spans="2:14">
      <c r="B7" s="8">
        <v>2</v>
      </c>
      <c r="C7" s="13" t="s">
        <v>6</v>
      </c>
      <c r="D7" s="12">
        <v>50.65</v>
      </c>
      <c r="E7" s="10">
        <f t="shared" ref="E7:E16" si="7">($E$5/17+$E$5/$D$5*D7)/2</f>
        <v>3.2320341173714744</v>
      </c>
      <c r="F7" s="11">
        <f t="shared" ref="F7:F16" si="8">($F$5/17+$F$5/$D$5*D7)/2</f>
        <v>9.8337374781254745</v>
      </c>
      <c r="G7" s="33">
        <f t="shared" si="2"/>
        <v>13.065771595496949</v>
      </c>
      <c r="H7" s="34">
        <f t="shared" si="0"/>
        <v>47.458421175919419</v>
      </c>
      <c r="I7" s="38">
        <f t="shared" si="1"/>
        <v>48.522428715956615</v>
      </c>
      <c r="K7" s="48">
        <f t="shared" si="3"/>
        <v>47.458421175919419</v>
      </c>
      <c r="L7" s="48">
        <f t="shared" si="4"/>
        <v>53.140975293842061</v>
      </c>
      <c r="M7" s="48">
        <f t="shared" si="5"/>
        <v>53.140975293842061</v>
      </c>
      <c r="N7" s="48">
        <f t="shared" si="6"/>
        <v>48.522428715956615</v>
      </c>
    </row>
    <row r="8" spans="2:14">
      <c r="B8" s="8">
        <v>3</v>
      </c>
      <c r="C8" s="13" t="s">
        <v>7</v>
      </c>
      <c r="D8" s="12">
        <v>69.63</v>
      </c>
      <c r="E8" s="10">
        <f t="shared" si="7"/>
        <v>3.7728462982100783</v>
      </c>
      <c r="F8" s="11">
        <f t="shared" si="8"/>
        <v>11.479204332189658</v>
      </c>
      <c r="G8" s="33">
        <f t="shared" si="2"/>
        <v>15.252050630399737</v>
      </c>
      <c r="H8" s="34">
        <f t="shared" si="0"/>
        <v>65.242445537596609</v>
      </c>
      <c r="I8" s="38">
        <f t="shared" si="1"/>
        <v>64.641503160716269</v>
      </c>
      <c r="K8" s="48">
        <f t="shared" si="3"/>
        <v>65.242445537596609</v>
      </c>
      <c r="L8" s="48">
        <f t="shared" si="4"/>
        <v>62.032987474680667</v>
      </c>
      <c r="M8" s="48">
        <f t="shared" si="5"/>
        <v>62.032987474680667</v>
      </c>
      <c r="N8" s="48">
        <f t="shared" si="6"/>
        <v>64.641503160716269</v>
      </c>
    </row>
    <row r="9" spans="2:14">
      <c r="B9" s="8">
        <v>4</v>
      </c>
      <c r="C9" s="13" t="s">
        <v>8</v>
      </c>
      <c r="D9" s="12">
        <v>34.81</v>
      </c>
      <c r="E9" s="10">
        <f t="shared" si="7"/>
        <v>2.7806924448486354</v>
      </c>
      <c r="F9" s="11">
        <f t="shared" si="8"/>
        <v>8.4604922216251239</v>
      </c>
      <c r="G9" s="33">
        <f t="shared" si="2"/>
        <v>11.24118466647376</v>
      </c>
      <c r="H9" s="34">
        <f t="shared" si="0"/>
        <v>32.616537830873746</v>
      </c>
      <c r="I9" s="38">
        <f t="shared" si="1"/>
        <v>35.070050464903254</v>
      </c>
      <c r="K9" s="48">
        <f t="shared" si="3"/>
        <v>32.616537830873746</v>
      </c>
      <c r="L9" s="48">
        <f t="shared" si="4"/>
        <v>45.720033621319224</v>
      </c>
      <c r="M9" s="48">
        <f t="shared" si="5"/>
        <v>45.720033621319232</v>
      </c>
      <c r="N9" s="48">
        <f t="shared" si="6"/>
        <v>35.070050464903254</v>
      </c>
    </row>
    <row r="10" spans="2:14">
      <c r="B10" s="8">
        <v>5</v>
      </c>
      <c r="C10" s="13" t="s">
        <v>9</v>
      </c>
      <c r="D10" s="12">
        <v>90.48</v>
      </c>
      <c r="E10" s="10">
        <f t="shared" si="7"/>
        <v>4.36694187094374</v>
      </c>
      <c r="F10" s="11">
        <f t="shared" si="8"/>
        <v>13.286790417924024</v>
      </c>
      <c r="G10" s="33">
        <f t="shared" si="2"/>
        <v>17.653732288867765</v>
      </c>
      <c r="H10" s="34">
        <f t="shared" si="0"/>
        <v>84.778636683063951</v>
      </c>
      <c r="I10" s="38">
        <f t="shared" si="1"/>
        <v>82.348705593447491</v>
      </c>
      <c r="K10" s="48">
        <f t="shared" si="3"/>
        <v>84.778636683063951</v>
      </c>
      <c r="L10" s="48">
        <f t="shared" si="4"/>
        <v>71.801083047414338</v>
      </c>
      <c r="M10" s="48">
        <f t="shared" si="5"/>
        <v>71.801083047414338</v>
      </c>
      <c r="N10" s="48">
        <f t="shared" si="6"/>
        <v>82.348705593447491</v>
      </c>
    </row>
    <row r="11" spans="2:14">
      <c r="B11" s="8">
        <v>6</v>
      </c>
      <c r="C11" s="13" t="s">
        <v>10</v>
      </c>
      <c r="D11" s="12">
        <v>66.709999999999994</v>
      </c>
      <c r="E11" s="10">
        <f t="shared" si="7"/>
        <v>3.689644424234908</v>
      </c>
      <c r="F11" s="11">
        <f t="shared" si="8"/>
        <v>11.226055585410553</v>
      </c>
      <c r="G11" s="33">
        <f t="shared" si="2"/>
        <v>14.915700009645461</v>
      </c>
      <c r="H11" s="34">
        <f t="shared" si="0"/>
        <v>62.506441789646274</v>
      </c>
      <c r="I11" s="38">
        <f t="shared" si="1"/>
        <v>62.161645553830162</v>
      </c>
      <c r="K11" s="48">
        <f t="shared" si="3"/>
        <v>62.506441789646274</v>
      </c>
      <c r="L11" s="48">
        <f t="shared" si="4"/>
        <v>60.664985600705492</v>
      </c>
      <c r="M11" s="48">
        <f t="shared" si="5"/>
        <v>60.664985600705499</v>
      </c>
      <c r="N11" s="48">
        <f t="shared" si="6"/>
        <v>62.161645553830162</v>
      </c>
    </row>
    <row r="12" spans="2:14">
      <c r="B12" s="8">
        <v>7</v>
      </c>
      <c r="C12" s="13" t="s">
        <v>11</v>
      </c>
      <c r="D12" s="12">
        <v>66.23</v>
      </c>
      <c r="E12" s="10">
        <f t="shared" si="7"/>
        <v>3.6759674038554286</v>
      </c>
      <c r="F12" s="11">
        <f t="shared" si="8"/>
        <v>11.184442092789331</v>
      </c>
      <c r="G12" s="33">
        <f t="shared" si="2"/>
        <v>14.86040949664476</v>
      </c>
      <c r="H12" s="34">
        <f t="shared" si="0"/>
        <v>62.056687748887335</v>
      </c>
      <c r="I12" s="38">
        <f t="shared" si="1"/>
        <v>61.753997728040666</v>
      </c>
      <c r="K12" s="48">
        <f t="shared" si="3"/>
        <v>62.056687748887335</v>
      </c>
      <c r="L12" s="48">
        <f t="shared" si="4"/>
        <v>60.440108580326026</v>
      </c>
      <c r="M12" s="48">
        <f t="shared" si="5"/>
        <v>60.440108580326026</v>
      </c>
      <c r="N12" s="48">
        <f t="shared" si="6"/>
        <v>61.753997728040666</v>
      </c>
    </row>
    <row r="13" spans="2:14">
      <c r="B13" s="8">
        <v>8</v>
      </c>
      <c r="C13" s="13" t="s">
        <v>12</v>
      </c>
      <c r="D13" s="12">
        <v>55.71</v>
      </c>
      <c r="E13" s="10">
        <f t="shared" si="7"/>
        <v>3.3762127072051591</v>
      </c>
      <c r="F13" s="11">
        <f t="shared" si="8"/>
        <v>10.272413046174197</v>
      </c>
      <c r="G13" s="33">
        <f t="shared" si="2"/>
        <v>13.648625753379356</v>
      </c>
      <c r="H13" s="34">
        <f t="shared" si="0"/>
        <v>52.199578355586794</v>
      </c>
      <c r="I13" s="38">
        <f t="shared" si="1"/>
        <v>52.819716212820886</v>
      </c>
      <c r="K13" s="48">
        <f t="shared" si="3"/>
        <v>52.199578355586794</v>
      </c>
      <c r="L13" s="48">
        <f t="shared" si="4"/>
        <v>55.511553883675752</v>
      </c>
      <c r="M13" s="48">
        <f t="shared" si="5"/>
        <v>55.511553883675745</v>
      </c>
      <c r="N13" s="48">
        <f t="shared" si="6"/>
        <v>52.819716212820886</v>
      </c>
    </row>
    <row r="14" spans="2:14">
      <c r="B14" s="8">
        <v>9</v>
      </c>
      <c r="C14" s="13" t="s">
        <v>10</v>
      </c>
      <c r="D14" s="12">
        <v>63.58</v>
      </c>
      <c r="E14" s="10">
        <f t="shared" si="7"/>
        <v>3.6004588538437163</v>
      </c>
      <c r="F14" s="11">
        <f t="shared" si="8"/>
        <v>10.954700935609663</v>
      </c>
      <c r="G14" s="33">
        <f t="shared" si="2"/>
        <v>14.555159789453381</v>
      </c>
      <c r="H14" s="34">
        <f t="shared" si="0"/>
        <v>59.573670648863903</v>
      </c>
      <c r="I14" s="38">
        <f t="shared" si="1"/>
        <v>59.503442023161163</v>
      </c>
      <c r="K14" s="48">
        <f t="shared" si="3"/>
        <v>59.573670648863903</v>
      </c>
      <c r="L14" s="48">
        <f t="shared" si="4"/>
        <v>59.19860003031431</v>
      </c>
      <c r="M14" s="48">
        <f t="shared" si="5"/>
        <v>59.19860003031431</v>
      </c>
      <c r="N14" s="48">
        <f t="shared" si="6"/>
        <v>59.503442023161163</v>
      </c>
    </row>
    <row r="15" spans="2:14">
      <c r="B15" s="8">
        <v>16</v>
      </c>
      <c r="C15" s="13" t="s">
        <v>13</v>
      </c>
      <c r="D15" s="12">
        <v>37.270000000000003</v>
      </c>
      <c r="E15" s="10">
        <f t="shared" si="7"/>
        <v>2.8507871742934703</v>
      </c>
      <c r="F15" s="11">
        <f t="shared" si="8"/>
        <v>8.6737613713088901</v>
      </c>
      <c r="G15" s="33">
        <f t="shared" si="2"/>
        <v>11.524548545602361</v>
      </c>
      <c r="H15" s="34">
        <f t="shared" si="0"/>
        <v>34.921527289763418</v>
      </c>
      <c r="I15" s="38">
        <f t="shared" si="1"/>
        <v>37.159245572074433</v>
      </c>
      <c r="K15" s="48">
        <f t="shared" si="3"/>
        <v>34.921527289763418</v>
      </c>
      <c r="L15" s="48">
        <f t="shared" si="4"/>
        <v>46.872528350764057</v>
      </c>
      <c r="M15" s="48">
        <f t="shared" si="5"/>
        <v>46.872528350764057</v>
      </c>
      <c r="N15" s="48">
        <f t="shared" si="6"/>
        <v>37.159245572074433</v>
      </c>
    </row>
    <row r="16" spans="2:14">
      <c r="B16" s="8">
        <v>17</v>
      </c>
      <c r="C16" s="13" t="s">
        <v>14</v>
      </c>
      <c r="D16" s="12">
        <v>49.38</v>
      </c>
      <c r="E16" s="10">
        <f t="shared" si="7"/>
        <v>3.1958470009507671</v>
      </c>
      <c r="F16" s="11">
        <f t="shared" si="8"/>
        <v>9.7236351122318219</v>
      </c>
      <c r="G16" s="33">
        <f t="shared" si="2"/>
        <v>12.919482113182589</v>
      </c>
      <c r="H16" s="34">
        <f t="shared" si="0"/>
        <v>46.268446943078011</v>
      </c>
      <c r="I16" s="38">
        <f t="shared" si="1"/>
        <v>47.44386051022191</v>
      </c>
      <c r="K16" s="48">
        <f t="shared" si="3"/>
        <v>46.268446943078011</v>
      </c>
      <c r="L16" s="48">
        <f t="shared" si="4"/>
        <v>52.545988177421357</v>
      </c>
      <c r="M16" s="48">
        <f t="shared" si="5"/>
        <v>52.54598817742135</v>
      </c>
      <c r="N16" s="48">
        <f t="shared" si="6"/>
        <v>47.44386051022191</v>
      </c>
    </row>
    <row r="17" spans="2:14">
      <c r="B17" s="14" t="s">
        <v>15</v>
      </c>
      <c r="C17" s="15"/>
      <c r="D17" s="16">
        <f>SUM(D6:D16)</f>
        <v>644.23</v>
      </c>
      <c r="E17" s="17">
        <f>SUM(E6:E16)</f>
        <v>38.033614738263537</v>
      </c>
      <c r="F17" s="18">
        <f>SUM(F6:F16)</f>
        <v>115.72049337908037</v>
      </c>
      <c r="G17" s="33">
        <f t="shared" si="2"/>
        <v>153.75410811734389</v>
      </c>
      <c r="H17" s="34"/>
      <c r="I17" s="38"/>
      <c r="K17" s="50">
        <f>SUM(K6:K16)</f>
        <v>603.63551182946821</v>
      </c>
      <c r="L17" s="50">
        <f t="shared" ref="L17:N17" si="9">SUM(L6:L16)</f>
        <v>625.34716767943996</v>
      </c>
      <c r="M17" s="50">
        <f t="shared" si="9"/>
        <v>625.34716767943996</v>
      </c>
      <c r="N17" s="50">
        <f t="shared" si="9"/>
        <v>607.70082560416711</v>
      </c>
    </row>
    <row r="18" spans="2:14">
      <c r="B18" s="19" t="s">
        <v>16</v>
      </c>
      <c r="C18" s="19"/>
      <c r="D18" s="20">
        <v>2355.83</v>
      </c>
      <c r="E18" s="21"/>
      <c r="F18" s="21"/>
      <c r="G18" s="33"/>
      <c r="H18" s="34"/>
      <c r="I18" s="38"/>
      <c r="K18" s="48"/>
      <c r="L18" s="48"/>
      <c r="M18" s="48"/>
      <c r="N18" s="48"/>
    </row>
    <row r="19" spans="2:14">
      <c r="B19" s="22">
        <v>10</v>
      </c>
      <c r="C19" s="23" t="s">
        <v>17</v>
      </c>
      <c r="D19" s="12">
        <v>90.3</v>
      </c>
      <c r="E19" s="10">
        <f t="shared" ref="E19:E24" si="10">($E$5/17+$E$5/$D$5*D19)/2</f>
        <v>4.3618129883014349</v>
      </c>
      <c r="F19" s="11">
        <f t="shared" ref="F19:F24" si="11">($F$5/17+$F$5/$D$5*D19)/2</f>
        <v>13.271185358191065</v>
      </c>
      <c r="G19" s="33">
        <f t="shared" si="2"/>
        <v>17.632998346492499</v>
      </c>
      <c r="H19" s="34">
        <f t="shared" ref="H19:H24" si="12">+D19/$D$5*1000</f>
        <v>84.609978917779344</v>
      </c>
      <c r="I19" s="38">
        <f t="shared" ref="I19:I24" si="13">+SUM(D19:F19)/SUM($D$5:$F$5)*1000</f>
        <v>82.195837658776426</v>
      </c>
      <c r="K19" s="48">
        <f t="shared" si="3"/>
        <v>84.609978917779344</v>
      </c>
      <c r="L19" s="48">
        <f t="shared" si="4"/>
        <v>71.716754164772041</v>
      </c>
      <c r="M19" s="48">
        <f t="shared" si="5"/>
        <v>71.716754164772041</v>
      </c>
      <c r="N19" s="48">
        <f t="shared" si="6"/>
        <v>82.195837658776426</v>
      </c>
    </row>
    <row r="20" spans="2:14">
      <c r="B20" s="22">
        <v>11</v>
      </c>
      <c r="C20" s="23" t="s">
        <v>10</v>
      </c>
      <c r="D20" s="12">
        <v>60.76</v>
      </c>
      <c r="E20" s="10">
        <f t="shared" si="10"/>
        <v>3.5201063591142709</v>
      </c>
      <c r="F20" s="11">
        <f t="shared" si="11"/>
        <v>10.710221666459979</v>
      </c>
      <c r="G20" s="33">
        <f t="shared" si="2"/>
        <v>14.23032802557425</v>
      </c>
      <c r="H20" s="34">
        <f t="shared" si="12"/>
        <v>56.931365659405017</v>
      </c>
      <c r="I20" s="38">
        <f t="shared" si="13"/>
        <v>57.108511046647884</v>
      </c>
      <c r="K20" s="48">
        <f t="shared" si="3"/>
        <v>56.931365659405017</v>
      </c>
      <c r="L20" s="48">
        <f t="shared" si="4"/>
        <v>57.877447535584849</v>
      </c>
      <c r="M20" s="48">
        <f t="shared" si="5"/>
        <v>57.877447535584857</v>
      </c>
      <c r="N20" s="48">
        <f t="shared" si="6"/>
        <v>57.108511046647884</v>
      </c>
    </row>
    <row r="21" spans="2:14">
      <c r="B21" s="22">
        <v>12</v>
      </c>
      <c r="C21" s="23" t="s">
        <v>18</v>
      </c>
      <c r="D21" s="12">
        <v>80.19</v>
      </c>
      <c r="E21" s="10">
        <f t="shared" si="10"/>
        <v>4.0737407465586379</v>
      </c>
      <c r="F21" s="11">
        <f t="shared" si="11"/>
        <v>12.39470116985656</v>
      </c>
      <c r="G21" s="33">
        <f t="shared" si="2"/>
        <v>16.468441916415198</v>
      </c>
      <c r="H21" s="34">
        <f t="shared" si="12"/>
        <v>75.137034434293739</v>
      </c>
      <c r="I21" s="38">
        <f t="shared" si="13"/>
        <v>73.609755328085186</v>
      </c>
      <c r="K21" s="48">
        <f t="shared" si="3"/>
        <v>75.137034434293739</v>
      </c>
      <c r="L21" s="48">
        <f t="shared" si="4"/>
        <v>66.980281923029239</v>
      </c>
      <c r="M21" s="48">
        <f t="shared" si="5"/>
        <v>66.980281923029239</v>
      </c>
      <c r="N21" s="48">
        <f t="shared" si="6"/>
        <v>73.609755328085186</v>
      </c>
    </row>
    <row r="22" spans="2:14">
      <c r="B22" s="22">
        <v>13</v>
      </c>
      <c r="C22" s="23" t="s">
        <v>19</v>
      </c>
      <c r="D22" s="12">
        <v>49.37</v>
      </c>
      <c r="E22" s="10">
        <f t="shared" si="10"/>
        <v>3.1955620630261943</v>
      </c>
      <c r="F22" s="11">
        <f t="shared" si="11"/>
        <v>9.7227681644688815</v>
      </c>
      <c r="G22" s="33">
        <f t="shared" si="2"/>
        <v>12.918330227495076</v>
      </c>
      <c r="H22" s="34">
        <f t="shared" si="12"/>
        <v>46.259077067228858</v>
      </c>
      <c r="I22" s="38">
        <f t="shared" si="13"/>
        <v>47.435367847184629</v>
      </c>
      <c r="K22" s="48">
        <f t="shared" si="3"/>
        <v>46.259077067228858</v>
      </c>
      <c r="L22" s="48">
        <f t="shared" si="4"/>
        <v>52.541303239496784</v>
      </c>
      <c r="M22" s="48">
        <f t="shared" si="5"/>
        <v>52.541303239496791</v>
      </c>
      <c r="N22" s="48">
        <f t="shared" si="6"/>
        <v>47.435367847184629</v>
      </c>
    </row>
    <row r="23" spans="2:14">
      <c r="B23" s="22">
        <v>14</v>
      </c>
      <c r="C23" s="23" t="s">
        <v>20</v>
      </c>
      <c r="D23" s="12">
        <v>60.83</v>
      </c>
      <c r="E23" s="10">
        <f t="shared" si="10"/>
        <v>3.5221009245862787</v>
      </c>
      <c r="F23" s="11">
        <f t="shared" si="11"/>
        <v>10.716290300800575</v>
      </c>
      <c r="G23" s="33">
        <f t="shared" si="2"/>
        <v>14.238391225386852</v>
      </c>
      <c r="H23" s="34">
        <f t="shared" si="12"/>
        <v>56.996954790349022</v>
      </c>
      <c r="I23" s="38">
        <f t="shared" si="13"/>
        <v>57.167959687908855</v>
      </c>
      <c r="K23" s="48">
        <f t="shared" si="3"/>
        <v>56.996954790349022</v>
      </c>
      <c r="L23" s="48">
        <f t="shared" si="4"/>
        <v>57.910242101056866</v>
      </c>
      <c r="M23" s="48">
        <f t="shared" si="5"/>
        <v>57.910242101056873</v>
      </c>
      <c r="N23" s="48">
        <f t="shared" si="6"/>
        <v>57.167959687908855</v>
      </c>
    </row>
    <row r="24" spans="2:14">
      <c r="B24" s="22">
        <v>15</v>
      </c>
      <c r="C24" s="23" t="s">
        <v>21</v>
      </c>
      <c r="D24" s="12">
        <v>81.569999999999993</v>
      </c>
      <c r="E24" s="10">
        <f t="shared" si="10"/>
        <v>4.1130621801496421</v>
      </c>
      <c r="F24" s="11">
        <f t="shared" si="11"/>
        <v>12.514339961142575</v>
      </c>
      <c r="G24" s="33">
        <f t="shared" si="2"/>
        <v>16.627402141292215</v>
      </c>
      <c r="H24" s="34">
        <f t="shared" si="12"/>
        <v>76.430077301475748</v>
      </c>
      <c r="I24" s="38">
        <f t="shared" si="13"/>
        <v>74.781742827229962</v>
      </c>
      <c r="K24" s="48">
        <f t="shared" si="3"/>
        <v>76.430077301475748</v>
      </c>
      <c r="L24" s="48">
        <f t="shared" si="4"/>
        <v>67.626803356620215</v>
      </c>
      <c r="M24" s="48">
        <f t="shared" si="5"/>
        <v>67.626803356620229</v>
      </c>
      <c r="N24" s="48">
        <f t="shared" si="6"/>
        <v>74.781742827229962</v>
      </c>
    </row>
    <row r="25" spans="2:14">
      <c r="B25" s="24" t="s">
        <v>22</v>
      </c>
      <c r="C25" s="15"/>
      <c r="D25" s="16">
        <f>SUM(D19:D24)</f>
        <v>423.02</v>
      </c>
      <c r="E25" s="17">
        <f>SUM(E19:E24)</f>
        <v>22.786385261736463</v>
      </c>
      <c r="F25" s="18">
        <f>SUM(F19:F24)</f>
        <v>69.329506620919631</v>
      </c>
      <c r="G25" s="33">
        <f t="shared" si="2"/>
        <v>92.115891882656086</v>
      </c>
      <c r="H25" s="34"/>
      <c r="I25" s="38"/>
      <c r="K25" s="50">
        <f>SUM(K19:K24)</f>
        <v>396.36448817053179</v>
      </c>
      <c r="L25" s="50">
        <f t="shared" ref="L25:N25" si="14">SUM(L19:L24)</f>
        <v>374.65283232055998</v>
      </c>
      <c r="M25" s="50">
        <f t="shared" si="14"/>
        <v>374.65283232056004</v>
      </c>
      <c r="N25" s="50">
        <f t="shared" si="14"/>
        <v>392.29917439583295</v>
      </c>
    </row>
    <row r="26" spans="2:14">
      <c r="B26" s="25" t="s">
        <v>23</v>
      </c>
      <c r="C26" s="25"/>
      <c r="D26" s="20">
        <v>2740.65</v>
      </c>
      <c r="E26" s="26"/>
      <c r="F26" s="26"/>
      <c r="G26" s="33"/>
      <c r="H26" s="34"/>
      <c r="I26" s="38"/>
      <c r="K26" s="48"/>
      <c r="L26" s="48"/>
      <c r="M26" s="48"/>
      <c r="N26" s="48"/>
    </row>
    <row r="27" spans="2:14">
      <c r="B27" s="27" t="s">
        <v>24</v>
      </c>
      <c r="C27" s="27"/>
      <c r="D27" s="28">
        <f>+D17+D25</f>
        <v>1067.25</v>
      </c>
      <c r="E27" s="29">
        <f>+E17+E25</f>
        <v>60.82</v>
      </c>
      <c r="F27" s="30">
        <f>+F17+F25</f>
        <v>185.05</v>
      </c>
      <c r="G27" s="33">
        <f t="shared" si="2"/>
        <v>245.87</v>
      </c>
      <c r="H27" s="34">
        <f>+D27/$D$5*1000</f>
        <v>1000</v>
      </c>
      <c r="I27" s="38">
        <f>+SUM(D27:F27)/SUM($D$5:$F$5)*1000</f>
        <v>1000</v>
      </c>
      <c r="K27" s="49">
        <f>K17+K25</f>
        <v>1000</v>
      </c>
      <c r="L27" s="49">
        <f t="shared" ref="L27:N27" si="15">L17+L25</f>
        <v>1000</v>
      </c>
      <c r="M27" s="49">
        <f t="shared" si="15"/>
        <v>1000</v>
      </c>
      <c r="N27" s="49">
        <f t="shared" si="15"/>
        <v>1000</v>
      </c>
    </row>
    <row r="28" spans="2:14">
      <c r="B28" s="6"/>
      <c r="C28" s="6"/>
      <c r="D28" s="32"/>
      <c r="E28" s="42">
        <f>E27+F27</f>
        <v>245.87</v>
      </c>
      <c r="F28" s="43"/>
      <c r="K28" s="48"/>
      <c r="L28" s="48"/>
      <c r="M28" s="48"/>
      <c r="N28" s="48"/>
    </row>
  </sheetData>
  <mergeCells count="3">
    <mergeCell ref="E3:F3"/>
    <mergeCell ref="E28:F28"/>
    <mergeCell ref="K3:N3"/>
  </mergeCells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Principes tantième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jlm</dc:creator>
  <cp:lastModifiedBy>E elm</cp:lastModifiedBy>
  <cp:lastPrinted>2018-04-15T06:18:57Z</cp:lastPrinted>
  <dcterms:created xsi:type="dcterms:W3CDTF">2018-04-14T13:47:51Z</dcterms:created>
  <dcterms:modified xsi:type="dcterms:W3CDTF">2018-04-17T07:25:34Z</dcterms:modified>
</cp:coreProperties>
</file>